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9020" windowHeight="11640" activeTab="0"/>
  </bookViews>
  <sheets>
    <sheet name="Scotland Community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<sst xmlns="http://schemas.openxmlformats.org/spreadsheetml/2006/main" count="55" uniqueCount="39">
  <si>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Note: the DER is calculated using the actual configuration of community heat sources</t>
  </si>
  <si>
    <t>Community fuels</t>
  </si>
  <si>
    <t>TER (Scotland) for community systems with multiple fuels (SAP 2009)</t>
  </si>
  <si>
    <t>Gas</t>
  </si>
  <si>
    <t>LPG</t>
  </si>
  <si>
    <t>Oil</t>
  </si>
  <si>
    <t>Coal</t>
  </si>
  <si>
    <t>B30D</t>
  </si>
  <si>
    <t>Electricity</t>
  </si>
  <si>
    <t>Waste combustion</t>
  </si>
  <si>
    <t>Biomass</t>
  </si>
  <si>
    <t>Biogas</t>
  </si>
  <si>
    <t xml:space="preserve">Waste heat </t>
  </si>
  <si>
    <t>Geothermal</t>
  </si>
  <si>
    <t>Package</t>
  </si>
  <si>
    <t>DER worksheet</t>
  </si>
  <si>
    <t>(303a)</t>
  </si>
  <si>
    <t>(303b)</t>
  </si>
  <si>
    <t>(303c)</t>
  </si>
  <si>
    <t>(303d)</t>
  </si>
  <si>
    <t>(303e)</t>
  </si>
  <si>
    <t>Heat fraction</t>
  </si>
  <si>
    <t>TER</t>
  </si>
  <si>
    <t>Community heat source 1</t>
  </si>
  <si>
    <t>Community heat source 2</t>
  </si>
  <si>
    <t>Community heat source 3</t>
  </si>
  <si>
    <t>Community heat source 4</t>
  </si>
  <si>
    <t>Community heat source 5</t>
  </si>
  <si>
    <t>Community Fuel</t>
  </si>
  <si>
    <t>For each community heat source, enter in column D the heat fraction from DER worksheet (303a) to (303e)</t>
  </si>
  <si>
    <t>Then select each community fuel as the first heat source and enter the resulting TER in column F</t>
  </si>
  <si>
    <r>
      <t xml:space="preserve">The </t>
    </r>
    <r>
      <rPr>
        <b/>
        <sz val="10"/>
        <rFont val="Arial"/>
        <family val="2"/>
      </rPr>
      <t>Overall TER</t>
    </r>
    <r>
      <rPr>
        <sz val="10"/>
        <rFont val="Arial"/>
        <family val="0"/>
      </rPr>
      <t xml:space="preserve"> for regulations purposes is then shown below</t>
    </r>
  </si>
  <si>
    <t xml:space="preserve">Overall TER: </t>
  </si>
  <si>
    <t>Package for TER</t>
  </si>
  <si>
    <t>not applicable</t>
  </si>
  <si>
    <t>This spreadsheet can be used in conjunction with SAP 2009 software that does not handle the TER calculation for community schemes with multiple fuels</t>
  </si>
  <si>
    <t>Enter data in green cells</t>
  </si>
  <si>
    <t>Rev 27 September 2010</t>
  </si>
  <si>
    <t>A copy of this spreadsheet should be kept for audit purposes alongside other details of the job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</si>
</sst>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sz val="10"/>
      <color indexed="55"/>
      <name val="Arial"/>
      <family val="0"/>
    </font>
    <font>
      <b/>
      <sz val="10"/>
      <color indexed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57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33" borderId="10" xfId="0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cols>
    <col min="1" max="1" width="24.8515625" style="0" customWidth="1"/>
    <col min="2" max="3" width="18.421875" style="0" customWidth="1"/>
    <col min="4" max="4" width="10.140625" style="0" customWidth="1"/>
    <col min="5" max="5" width="11.28125" style="0" customWidth="1"/>
  </cols>
  <sheetData>
    <row r="2" ht="12.75">
      <c r="A2" s="1" t="s">
        <v>2</v>
      </c>
    </row>
    <row r="3" ht="12.75">
      <c r="A3" s="1"/>
    </row>
    <row r="4" ht="12.75">
      <c r="A4" s="1" t="s">
        <v>35</v>
      </c>
    </row>
    <row r="6" ht="12">
      <c r="A6" t="s">
        <v>29</v>
      </c>
    </row>
    <row r="7" ht="12">
      <c r="A7" t="s">
        <v>30</v>
      </c>
    </row>
    <row r="8" ht="12.75">
      <c r="A8" t="s">
        <v>31</v>
      </c>
    </row>
    <row r="9" ht="12">
      <c r="A9" t="s">
        <v>36</v>
      </c>
    </row>
    <row r="10" spans="2:6" s="4" customFormat="1" ht="25.5">
      <c r="B10" s="5" t="s">
        <v>28</v>
      </c>
      <c r="C10" s="5" t="s">
        <v>33</v>
      </c>
      <c r="D10" s="5" t="s">
        <v>21</v>
      </c>
      <c r="E10" s="6" t="s">
        <v>15</v>
      </c>
      <c r="F10" s="5" t="s">
        <v>22</v>
      </c>
    </row>
    <row r="11" spans="1:7" ht="12">
      <c r="A11" t="s">
        <v>23</v>
      </c>
      <c r="B11" s="7" t="s">
        <v>3</v>
      </c>
      <c r="C11" s="11" t="str">
        <f>VLOOKUP(B11,$J$14:$L$25,3,FALSE)</f>
        <v>Gas</v>
      </c>
      <c r="D11" s="8">
        <v>0.8</v>
      </c>
      <c r="E11" t="s">
        <v>16</v>
      </c>
      <c r="F11" s="7">
        <v>14.12</v>
      </c>
      <c r="G11" s="13">
        <f>IF(D11*F11=0,"",D11*F11)</f>
        <v>11.296</v>
      </c>
    </row>
    <row r="12" spans="1:7" ht="12">
      <c r="A12" t="s">
        <v>24</v>
      </c>
      <c r="B12" s="7" t="s">
        <v>5</v>
      </c>
      <c r="C12" s="11" t="str">
        <f>VLOOKUP(B12,$J$14:$L$25,3,FALSE)</f>
        <v>Oil</v>
      </c>
      <c r="D12" s="8">
        <v>0.2</v>
      </c>
      <c r="E12" t="s">
        <v>17</v>
      </c>
      <c r="F12" s="7">
        <v>17.48</v>
      </c>
      <c r="G12" s="13">
        <f>IF(D12*F12=0,"",D12*F12)</f>
        <v>3.4960000000000004</v>
      </c>
    </row>
    <row r="13" spans="1:12" ht="12">
      <c r="A13" t="s">
        <v>25</v>
      </c>
      <c r="B13" s="7" t="s">
        <v>34</v>
      </c>
      <c r="C13" s="11">
        <f>VLOOKUP(B13,$J$14:$L$25,3,FALSE)</f>
      </c>
      <c r="D13" s="8"/>
      <c r="E13" t="s">
        <v>18</v>
      </c>
      <c r="F13" s="7"/>
      <c r="G13" s="13">
        <f>IF(D13*F13=0,"",D13*F13)</f>
      </c>
      <c r="J13" s="3" t="s">
        <v>1</v>
      </c>
      <c r="K13" s="3"/>
      <c r="L13" s="3" t="s">
        <v>14</v>
      </c>
    </row>
    <row r="14" spans="1:12" ht="12">
      <c r="A14" t="s">
        <v>26</v>
      </c>
      <c r="B14" s="7" t="s">
        <v>34</v>
      </c>
      <c r="C14" s="11">
        <f>VLOOKUP(B14,$J$14:$L$25,3,FALSE)</f>
      </c>
      <c r="D14" s="8"/>
      <c r="E14" t="s">
        <v>19</v>
      </c>
      <c r="F14" s="7"/>
      <c r="G14" s="13">
        <f>IF(D14*F14=0,"",D14*F14)</f>
      </c>
      <c r="J14" s="3" t="s">
        <v>3</v>
      </c>
      <c r="K14" s="3"/>
      <c r="L14" s="3" t="s">
        <v>3</v>
      </c>
    </row>
    <row r="15" spans="1:12" ht="12.75" thickBot="1">
      <c r="A15" t="s">
        <v>27</v>
      </c>
      <c r="B15" s="7" t="s">
        <v>34</v>
      </c>
      <c r="C15" s="11">
        <f>VLOOKUP(B15,$J$14:$L$25,3,FALSE)</f>
      </c>
      <c r="D15" s="8"/>
      <c r="E15" t="s">
        <v>20</v>
      </c>
      <c r="F15" s="7"/>
      <c r="G15" s="14">
        <f>IF(D15*F15=0,"",D15*F15)</f>
      </c>
      <c r="J15" s="3" t="s">
        <v>4</v>
      </c>
      <c r="K15" s="3"/>
      <c r="L15" s="3" t="s">
        <v>4</v>
      </c>
    </row>
    <row r="16" spans="4:12" ht="13.5" thickBot="1">
      <c r="D16" s="9">
        <f>SUM(D11:D15)</f>
        <v>1</v>
      </c>
      <c r="F16" s="2" t="s">
        <v>32</v>
      </c>
      <c r="G16" s="15">
        <f>ROUND(SUM(G10:G15),2)</f>
        <v>14.79</v>
      </c>
      <c r="J16" s="3" t="s">
        <v>5</v>
      </c>
      <c r="K16" s="3"/>
      <c r="L16" s="3" t="s">
        <v>5</v>
      </c>
    </row>
    <row r="17" spans="3:12" ht="12.75">
      <c r="C17" s="10">
        <f>IF(ABS(D16-1)&lt;0.001,"","Heat fractions do not total 1.0")</f>
      </c>
      <c r="J17" s="3" t="s">
        <v>7</v>
      </c>
      <c r="K17" s="3"/>
      <c r="L17" s="3" t="s">
        <v>5</v>
      </c>
    </row>
    <row r="18" spans="10:12" ht="12">
      <c r="J18" s="3" t="s">
        <v>6</v>
      </c>
      <c r="K18" s="3"/>
      <c r="L18" s="3" t="s">
        <v>5</v>
      </c>
    </row>
    <row r="19" spans="10:12" ht="12">
      <c r="J19" s="3" t="s">
        <v>8</v>
      </c>
      <c r="K19" s="3"/>
      <c r="L19" s="3" t="s">
        <v>8</v>
      </c>
    </row>
    <row r="20" spans="1:12" ht="12">
      <c r="A20" t="s">
        <v>0</v>
      </c>
      <c r="J20" s="3" t="s">
        <v>9</v>
      </c>
      <c r="K20" s="3"/>
      <c r="L20" s="3" t="s">
        <v>10</v>
      </c>
    </row>
    <row r="21" spans="10:12" ht="12">
      <c r="J21" s="3" t="s">
        <v>10</v>
      </c>
      <c r="K21" s="3"/>
      <c r="L21" s="3" t="s">
        <v>10</v>
      </c>
    </row>
    <row r="22" spans="1:12" ht="12">
      <c r="A22" t="s">
        <v>38</v>
      </c>
      <c r="J22" s="3" t="s">
        <v>11</v>
      </c>
      <c r="K22" s="3"/>
      <c r="L22" s="3" t="s">
        <v>10</v>
      </c>
    </row>
    <row r="23" spans="10:12" ht="12">
      <c r="J23" s="3" t="s">
        <v>12</v>
      </c>
      <c r="K23" s="3"/>
      <c r="L23" s="3" t="s">
        <v>10</v>
      </c>
    </row>
    <row r="24" spans="10:12" ht="12">
      <c r="J24" s="3" t="s">
        <v>13</v>
      </c>
      <c r="K24" s="3"/>
      <c r="L24" s="3" t="s">
        <v>10</v>
      </c>
    </row>
    <row r="25" spans="10:12" ht="12">
      <c r="J25" s="3" t="s">
        <v>34</v>
      </c>
      <c r="L25">
        <f>""</f>
      </c>
    </row>
    <row r="27" ht="12">
      <c r="A27" s="12" t="s">
        <v>37</v>
      </c>
    </row>
  </sheetData>
  <sheetProtection password="EDE3" sheet="1" objects="1" scenarios="1"/>
  <dataValidations count="1">
    <dataValidation type="list" showInputMessage="1" showErrorMessage="1" sqref="B11:B15">
      <formula1>$J$14:$J$25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Anderson</dc:creator>
  <cp:keywords/>
  <dc:description/>
  <cp:lastModifiedBy>Andrea Pazos Marin</cp:lastModifiedBy>
  <dcterms:created xsi:type="dcterms:W3CDTF">2010-09-05T14:04:19Z</dcterms:created>
  <dcterms:modified xsi:type="dcterms:W3CDTF">2024-04-22T10:29:57Z</dcterms:modified>
  <cp:category/>
  <cp:version/>
  <cp:contentType/>
  <cp:contentStatus/>
</cp:coreProperties>
</file>